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5640" yWindow="320" windowWidth="19480" windowHeight="16440" tabRatio="500"/>
  </bookViews>
  <sheets>
    <sheet name="DE Budget Template" sheetId="1" r:id="rId1"/>
  </sheets>
  <definedNames>
    <definedName name="as">#REF!</definedName>
    <definedName name="loa">#REF!</definedName>
    <definedName name="load">#REF!</definedName>
    <definedName name="new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1" l="1"/>
  <c r="D31" i="1"/>
  <c r="C35" i="1"/>
  <c r="D35" i="1"/>
  <c r="C34" i="1"/>
  <c r="C24" i="1"/>
  <c r="D11" i="1"/>
  <c r="H8" i="1"/>
  <c r="H7" i="1"/>
  <c r="D34" i="1"/>
  <c r="E19" i="1"/>
  <c r="E31" i="1"/>
  <c r="D23" i="1"/>
  <c r="D24" i="1"/>
  <c r="D26" i="1"/>
  <c r="D30" i="1"/>
  <c r="D37" i="1"/>
  <c r="D40" i="1"/>
  <c r="E23" i="1"/>
  <c r="E24" i="1"/>
  <c r="E26" i="1"/>
  <c r="E30" i="1"/>
  <c r="E34" i="1"/>
  <c r="E35" i="1"/>
  <c r="E37" i="1"/>
  <c r="E40" i="1"/>
  <c r="F19" i="1"/>
  <c r="F23" i="1"/>
  <c r="F24" i="1"/>
  <c r="F26" i="1"/>
  <c r="F30" i="1"/>
  <c r="F31" i="1"/>
  <c r="F34" i="1"/>
  <c r="F35" i="1"/>
  <c r="F37" i="1"/>
  <c r="F40" i="1"/>
  <c r="G19" i="1"/>
  <c r="G23" i="1"/>
  <c r="G24" i="1"/>
  <c r="G26" i="1"/>
  <c r="G30" i="1"/>
  <c r="G31" i="1"/>
  <c r="G34" i="1"/>
  <c r="G35" i="1"/>
  <c r="G37" i="1"/>
  <c r="G40" i="1"/>
  <c r="H19" i="1"/>
  <c r="H23" i="1"/>
  <c r="H24" i="1"/>
  <c r="H26" i="1"/>
  <c r="H30" i="1"/>
  <c r="H31" i="1"/>
  <c r="H34" i="1"/>
  <c r="H35" i="1"/>
  <c r="H37" i="1"/>
  <c r="H40" i="1"/>
  <c r="J40" i="1"/>
  <c r="J30" i="1"/>
  <c r="J31" i="1"/>
  <c r="J34" i="1"/>
  <c r="J35" i="1"/>
  <c r="J37" i="1"/>
  <c r="J42" i="1"/>
  <c r="J23" i="1"/>
  <c r="J24" i="1"/>
  <c r="J26" i="1"/>
  <c r="J19" i="1"/>
</calcChain>
</file>

<file path=xl/sharedStrings.xml><?xml version="1.0" encoding="utf-8"?>
<sst xmlns="http://schemas.openxmlformats.org/spreadsheetml/2006/main" count="36" uniqueCount="32">
  <si>
    <t>Instructor Cost Per Student</t>
  </si>
  <si>
    <t>Year</t>
  </si>
  <si>
    <t>No. of Paying Students</t>
  </si>
  <si>
    <t>FoE OH 25%</t>
  </si>
  <si>
    <t>Less: University Overhead</t>
  </si>
  <si>
    <t>5 Year</t>
  </si>
  <si>
    <t>Total</t>
  </si>
  <si>
    <t>Tuition</t>
  </si>
  <si>
    <t>Instructors</t>
  </si>
  <si>
    <t>Course Development (amortized)</t>
  </si>
  <si>
    <t>Initial Investment</t>
  </si>
  <si>
    <t>ROI</t>
  </si>
  <si>
    <t>Revenue</t>
  </si>
  <si>
    <t>Expenses</t>
  </si>
  <si>
    <t>Total Expense</t>
  </si>
  <si>
    <r>
      <t>Net Revenue/</t>
    </r>
    <r>
      <rPr>
        <b/>
        <sz val="12"/>
        <color rgb="FFFF0000"/>
        <rFont val="Calibri"/>
        <family val="2"/>
        <scheme val="minor"/>
      </rPr>
      <t>(Loss)</t>
    </r>
  </si>
  <si>
    <t>Forecasted Average Annual Enrolment</t>
  </si>
  <si>
    <t>Other Assumptions:</t>
  </si>
  <si>
    <t>Forecasted Enrolment</t>
  </si>
  <si>
    <t>5 YEAR FORECAST</t>
  </si>
  <si>
    <t>Course Development Cost</t>
  </si>
  <si>
    <t>Department Cost Share</t>
  </si>
  <si>
    <t>Cost Share from Dept</t>
  </si>
  <si>
    <t>Program / Course Name:</t>
  </si>
  <si>
    <t>Course Code:</t>
  </si>
  <si>
    <t>Proposed Student Tuition (3 credits)</t>
  </si>
  <si>
    <t>Total Allocated Revenue</t>
  </si>
  <si>
    <t>(Please enter information in bordered red cells to populate Forecast)</t>
  </si>
  <si>
    <t>Break Even Per 5 Yr:</t>
  </si>
  <si>
    <t xml:space="preserve"> Break Even Per Yr:</t>
  </si>
  <si>
    <t>Average Number of Paying Students:</t>
  </si>
  <si>
    <t>Total Number of Paying Students: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</si>
</sst>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[Red]\(&quot;$&quot;#,##0\)"/>
    <numFmt numFmtId="165" formatCode="&quot;$&quot;#,##0.00_);[Red]\(&quot;$&quot;#,##0.00\)"/>
    <numFmt numFmtId="166" formatCode="_(* #,##0.00_);_(* \(#,##0.00\);_(* &quot;-&quot;??_);_(@_)"/>
    <numFmt numFmtId="167" formatCode="0.000%"/>
    <numFmt numFmtId="168" formatCode="_(* #,##0_);_(* \(#,##0\);_(* &quot;-&quot;??_);_(@_)"/>
    <numFmt numFmtId="169" formatCode="0.0%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FF1B7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41">
    <xf numFmtId="0" fontId="0" fillId="0" borderId="0"/>
    <xf numFmtId="9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164" fontId="0" fillId="0" borderId="0" xfId="0" applyNumberFormat="1" applyFill="1" applyBorder="1"/>
    <xf numFmtId="167" fontId="4" fillId="0" borderId="0" xfId="1" applyNumberFormat="1" applyFont="1"/>
    <xf numFmtId="10" fontId="0" fillId="0" borderId="0" xfId="1" applyNumberFormat="1" applyFont="1"/>
    <xf numFmtId="164" fontId="0" fillId="2" borderId="0" xfId="0" applyNumberFormat="1" applyFill="1"/>
    <xf numFmtId="164" fontId="0" fillId="0" borderId="1" xfId="0" applyNumberFormat="1" applyFill="1" applyBorder="1"/>
    <xf numFmtId="0" fontId="5" fillId="0" borderId="0" xfId="0" applyFont="1"/>
    <xf numFmtId="0" fontId="0" fillId="0" borderId="0" xfId="0" applyBorder="1"/>
    <xf numFmtId="164" fontId="0" fillId="0" borderId="0" xfId="0" applyNumberFormat="1" applyBorder="1"/>
    <xf numFmtId="165" fontId="0" fillId="0" borderId="0" xfId="0" applyNumberFormat="1" applyBorder="1"/>
    <xf numFmtId="0" fontId="0" fillId="0" borderId="1" xfId="0" applyBorder="1"/>
    <xf numFmtId="0" fontId="5" fillId="0" borderId="6" xfId="0" applyFont="1" applyBorder="1"/>
    <xf numFmtId="164" fontId="5" fillId="0" borderId="6" xfId="0" applyNumberFormat="1" applyFont="1" applyFill="1" applyBorder="1"/>
    <xf numFmtId="0" fontId="0" fillId="0" borderId="8" xfId="0" applyBorder="1" applyAlignment="1">
      <alignment horizontal="center"/>
    </xf>
    <xf numFmtId="0" fontId="0" fillId="0" borderId="9" xfId="0" applyBorder="1"/>
    <xf numFmtId="164" fontId="0" fillId="2" borderId="9" xfId="0" applyNumberFormat="1" applyFill="1" applyBorder="1"/>
    <xf numFmtId="164" fontId="0" fillId="0" borderId="9" xfId="0" applyNumberFormat="1" applyBorder="1"/>
    <xf numFmtId="164" fontId="0" fillId="0" borderId="10" xfId="0" applyNumberFormat="1" applyFill="1" applyBorder="1"/>
    <xf numFmtId="164" fontId="5" fillId="3" borderId="7" xfId="0" applyNumberFormat="1" applyFont="1" applyFill="1" applyBorder="1"/>
    <xf numFmtId="164" fontId="0" fillId="0" borderId="0" xfId="0" applyNumberFormat="1" applyAlignment="1">
      <alignment horizontal="right"/>
    </xf>
    <xf numFmtId="0" fontId="5" fillId="0" borderId="0" xfId="0" applyFont="1" applyBorder="1"/>
    <xf numFmtId="0" fontId="5" fillId="0" borderId="1" xfId="0" applyFont="1" applyBorder="1"/>
    <xf numFmtId="0" fontId="0" fillId="4" borderId="0" xfId="0" applyFill="1"/>
    <xf numFmtId="37" fontId="13" fillId="4" borderId="0" xfId="2" applyNumberFormat="1" applyFont="1" applyFill="1" applyBorder="1" applyAlignment="1">
      <alignment horizontal="right"/>
    </xf>
    <xf numFmtId="0" fontId="5" fillId="4" borderId="0" xfId="0" applyFont="1" applyFill="1"/>
    <xf numFmtId="0" fontId="0" fillId="0" borderId="0" xfId="0" applyFill="1"/>
    <xf numFmtId="0" fontId="0" fillId="0" borderId="0" xfId="0" applyFont="1" applyFill="1" applyBorder="1"/>
    <xf numFmtId="164" fontId="4" fillId="0" borderId="0" xfId="2" applyNumberFormat="1" applyFont="1" applyFill="1" applyBorder="1"/>
    <xf numFmtId="164" fontId="0" fillId="0" borderId="0" xfId="0" applyNumberFormat="1" applyFill="1"/>
    <xf numFmtId="0" fontId="0" fillId="5" borderId="0" xfId="0" applyFill="1"/>
    <xf numFmtId="37" fontId="13" fillId="5" borderId="0" xfId="2" applyNumberFormat="1" applyFont="1" applyFill="1" applyBorder="1" applyAlignment="1">
      <alignment horizontal="right"/>
    </xf>
    <xf numFmtId="0" fontId="5" fillId="5" borderId="0" xfId="0" applyFont="1" applyFill="1"/>
    <xf numFmtId="169" fontId="10" fillId="0" borderId="0" xfId="1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/>
    <xf numFmtId="164" fontId="0" fillId="0" borderId="4" xfId="0" applyNumberFormat="1" applyBorder="1"/>
    <xf numFmtId="164" fontId="0" fillId="2" borderId="4" xfId="0" applyNumberFormat="1" applyFill="1" applyBorder="1"/>
    <xf numFmtId="164" fontId="0" fillId="0" borderId="2" xfId="0" applyNumberFormat="1" applyFill="1" applyBorder="1"/>
    <xf numFmtId="164" fontId="5" fillId="0" borderId="14" xfId="0" applyNumberFormat="1" applyFont="1" applyFill="1" applyBorder="1"/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5" borderId="0" xfId="0" applyFont="1" applyFill="1"/>
    <xf numFmtId="164" fontId="0" fillId="0" borderId="4" xfId="0" applyNumberFormat="1" applyFill="1" applyBorder="1"/>
    <xf numFmtId="164" fontId="0" fillId="0" borderId="9" xfId="0" applyNumberFormat="1" applyFill="1" applyBorder="1"/>
    <xf numFmtId="164" fontId="15" fillId="0" borderId="0" xfId="2" applyNumberFormat="1" applyFont="1" applyFill="1" applyBorder="1"/>
    <xf numFmtId="0" fontId="14" fillId="5" borderId="0" xfId="0" applyFont="1" applyFill="1"/>
    <xf numFmtId="37" fontId="16" fillId="5" borderId="0" xfId="2" applyNumberFormat="1" applyFont="1" applyFill="1" applyBorder="1" applyAlignment="1">
      <alignment horizontal="right"/>
    </xf>
    <xf numFmtId="0" fontId="9" fillId="0" borderId="0" xfId="0" applyFont="1"/>
    <xf numFmtId="0" fontId="17" fillId="0" borderId="0" xfId="0" applyFont="1"/>
    <xf numFmtId="168" fontId="0" fillId="2" borderId="4" xfId="0" applyNumberFormat="1" applyFont="1" applyFill="1" applyBorder="1" applyAlignment="1">
      <alignment horizontal="right"/>
    </xf>
    <xf numFmtId="168" fontId="0" fillId="2" borderId="4" xfId="2" applyNumberFormat="1" applyFont="1" applyFill="1" applyBorder="1" applyAlignment="1">
      <alignment horizontal="right"/>
    </xf>
    <xf numFmtId="0" fontId="0" fillId="2" borderId="0" xfId="0" applyFill="1" applyAlignment="1">
      <alignment horizontal="right"/>
    </xf>
    <xf numFmtId="168" fontId="0" fillId="2" borderId="9" xfId="2" applyNumberFormat="1" applyFont="1" applyFill="1" applyBorder="1"/>
    <xf numFmtId="0" fontId="9" fillId="4" borderId="0" xfId="0" applyFont="1" applyFill="1"/>
    <xf numFmtId="0" fontId="9" fillId="5" borderId="0" xfId="0" applyFont="1" applyFill="1"/>
    <xf numFmtId="0" fontId="18" fillId="0" borderId="0" xfId="0" applyFont="1" applyAlignment="1">
      <alignment vertical="top"/>
    </xf>
    <xf numFmtId="0" fontId="10" fillId="5" borderId="0" xfId="0" applyFont="1" applyFill="1"/>
    <xf numFmtId="164" fontId="10" fillId="5" borderId="7" xfId="0" applyNumberFormat="1" applyFont="1" applyFill="1" applyBorder="1" applyAlignment="1">
      <alignment horizontal="center"/>
    </xf>
    <xf numFmtId="164" fontId="9" fillId="5" borderId="19" xfId="0" applyNumberFormat="1" applyFont="1" applyFill="1" applyBorder="1" applyAlignment="1" applyProtection="1">
      <alignment horizontal="center"/>
      <protection locked="0"/>
    </xf>
    <xf numFmtId="164" fontId="5" fillId="5" borderId="7" xfId="0" applyNumberFormat="1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right"/>
      <protection locked="0"/>
    </xf>
    <xf numFmtId="9" fontId="9" fillId="0" borderId="0" xfId="1" applyNumberFormat="1" applyFon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14" fillId="0" borderId="0" xfId="0" applyFont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/>
      <protection locked="0"/>
    </xf>
    <xf numFmtId="9" fontId="0" fillId="0" borderId="0" xfId="1" applyFont="1" applyProtection="1">
      <protection locked="0"/>
    </xf>
    <xf numFmtId="37" fontId="5" fillId="0" borderId="0" xfId="2" applyNumberFormat="1" applyFont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left"/>
      <protection locked="0"/>
    </xf>
    <xf numFmtId="0" fontId="5" fillId="4" borderId="0" xfId="0" applyFont="1" applyFill="1" applyAlignment="1">
      <alignment horizontal="right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17" fillId="0" borderId="16" xfId="0" applyFont="1" applyBorder="1" applyProtection="1">
      <protection locked="0"/>
    </xf>
    <xf numFmtId="0" fontId="17" fillId="0" borderId="17" xfId="0" applyFont="1" applyBorder="1" applyProtection="1">
      <protection locked="0"/>
    </xf>
    <xf numFmtId="0" fontId="17" fillId="0" borderId="18" xfId="0" applyFont="1" applyBorder="1" applyProtection="1">
      <protection locked="0"/>
    </xf>
  </cellXfs>
  <cellStyles count="41">
    <cellStyle name="Comma" xfId="2" builtinId="3"/>
    <cellStyle name="Comma 2" xfId="25"/>
    <cellStyle name="Currency 2" xfId="22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  <cellStyle name="Normal 2" xfId="21"/>
    <cellStyle name="Normal 3" xfId="26"/>
    <cellStyle name="Percent" xfId="1" builtinId="5"/>
    <cellStyle name="Percent 2" xfId="23"/>
    <cellStyle name="Percent 3" xfId="2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86361</xdr:colOff>
      <xdr:row>44</xdr:row>
      <xdr:rowOff>20320</xdr:rowOff>
    </xdr:from>
    <xdr:to>
      <xdr:col>10</xdr:col>
      <xdr:colOff>106680</xdr:colOff>
      <xdr:row>49</xdr:row>
      <xdr:rowOff>111760</xdr:rowOff>
    </xdr:to>
    <xdr:sp macro="" textlink="" fLocksText="0">
      <xdr:nvSpPr>
        <xdr:cNvPr id="2" name="TextBox 1"/>
        <xdr:cNvSpPr txBox="1"/>
      </xdr:nvSpPr>
      <xdr:spPr>
        <a:xfrm>
          <a:off x="86361" y="8798560"/>
          <a:ext cx="7244079" cy="1117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ASSUMPTION NOTES:</a:t>
          </a:r>
        </a:p>
        <a:p>
          <a:r>
            <a:rPr lang="en-US" sz="1100"/>
            <a:t>-</a:t>
          </a:r>
          <a:r>
            <a:rPr lang="en-US" sz="1100" baseline="0"/>
            <a:t> Proposed Student Tuition based on undergraduate 3 credits </a:t>
          </a:r>
        </a:p>
        <a:p>
          <a:r>
            <a:rPr lang="en-US" sz="1100" baseline="0"/>
            <a:t>- Instructor Cost based on the average of Undergraduates per student $214 and Graduate cohort sessional of $200 per student ( 3 credit $6000 / 30 students = $200)</a:t>
          </a:r>
        </a:p>
        <a:p>
          <a:endParaRPr lang="en-US" sz="1100"/>
        </a:p>
      </xdr:txBody>
    </xdr:sp>
    <xdr:clientData fLocksWithSheet="0"/>
  </xdr:twoCellAnchor>
  <xdr:oneCellAnchor>
    <xdr:from>
      <xdr:col>5</xdr:col>
      <xdr:colOff>274320</xdr:colOff>
      <xdr:row>42</xdr:row>
      <xdr:rowOff>182880</xdr:rowOff>
    </xdr:from>
    <xdr:ext cx="184666" cy="261610"/>
    <xdr:sp macro="" textlink="">
      <xdr:nvSpPr>
        <xdr:cNvPr id="3" name="TextBox 2"/>
        <xdr:cNvSpPr txBox="1"/>
      </xdr:nvSpPr>
      <xdr:spPr>
        <a:xfrm>
          <a:off x="4277360" y="857504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CFFCC"/>
  </sheetPr>
  <dimension ref="A1:K57"/>
  <sheetViews>
    <sheetView tabSelected="1" view="pageLayout" zoomScale="125" zoomScaleNormal="125" zoomScalePageLayoutView="125" workbookViewId="0">
      <selection activeCell="D13" sqref="D13"/>
    </sheetView>
  </sheetViews>
  <sheetFormatPr baseColWidth="10" defaultColWidth="11" defaultRowHeight="15" x14ac:dyDescent="0"/>
  <cols>
    <col min="1" max="1" width="3.5" customWidth="1"/>
    <col min="2" max="2" width="21.6640625" customWidth="1"/>
    <col min="3" max="3" width="7" customWidth="1"/>
    <col min="4" max="8" width="10.1640625" customWidth="1"/>
    <col min="9" max="9" width="1" customWidth="1"/>
    <col min="10" max="10" width="10.83203125" customWidth="1"/>
    <col min="11" max="11" width="5.1640625" customWidth="1"/>
  </cols>
  <sheetData>
    <row r="1" spans="1:11" ht="24" customHeight="1" thickBot="1">
      <c r="A1" s="57" t="s">
        <v>27</v>
      </c>
    </row>
    <row r="2" spans="1:11" ht="18" customHeight="1" thickBot="1">
      <c r="A2" s="49" t="s">
        <v>23</v>
      </c>
      <c r="B2" s="50"/>
      <c r="C2" s="80"/>
      <c r="D2" s="81"/>
      <c r="E2" s="81"/>
      <c r="F2" s="81"/>
      <c r="G2" s="81"/>
      <c r="H2" s="82"/>
      <c r="I2" s="9"/>
      <c r="J2" s="9"/>
    </row>
    <row r="3" spans="1:11" ht="18" customHeight="1" thickBot="1">
      <c r="A3" s="49" t="s">
        <v>24</v>
      </c>
      <c r="B3" s="50"/>
      <c r="C3" s="80"/>
      <c r="D3" s="81"/>
      <c r="E3" s="81"/>
      <c r="F3" s="81"/>
      <c r="G3" s="81"/>
      <c r="H3" s="82"/>
      <c r="I3" s="9"/>
      <c r="J3" s="9"/>
    </row>
    <row r="4" spans="1:11">
      <c r="A4" s="68"/>
      <c r="B4" s="68"/>
      <c r="C4" s="68"/>
      <c r="D4" s="68"/>
      <c r="E4" s="68"/>
      <c r="F4" s="68"/>
      <c r="G4" s="68"/>
      <c r="H4" s="68"/>
      <c r="I4" s="68"/>
      <c r="J4" s="68"/>
    </row>
    <row r="5" spans="1:11" ht="8" customHeight="1" thickBot="1">
      <c r="A5" s="24"/>
      <c r="B5" s="24"/>
      <c r="C5" s="24"/>
      <c r="D5" s="24"/>
      <c r="E5" s="24"/>
      <c r="F5" s="24"/>
      <c r="G5" s="24"/>
      <c r="H5" s="24"/>
      <c r="I5" s="24"/>
      <c r="J5" s="24"/>
    </row>
    <row r="6" spans="1:11" ht="17" customHeight="1" thickBot="1">
      <c r="A6" s="55" t="s">
        <v>16</v>
      </c>
      <c r="B6" s="26"/>
      <c r="C6" s="26"/>
      <c r="D6" s="26"/>
      <c r="E6" s="26"/>
      <c r="F6" s="26"/>
      <c r="G6" s="24"/>
      <c r="H6" s="62">
        <v>0</v>
      </c>
      <c r="I6" s="24"/>
      <c r="J6" s="24"/>
    </row>
    <row r="7" spans="1:11" ht="17" customHeight="1">
      <c r="A7" s="26" t="s">
        <v>30</v>
      </c>
      <c r="B7" s="26"/>
      <c r="C7" s="26"/>
      <c r="D7" s="26"/>
      <c r="E7" s="26"/>
      <c r="F7" s="26"/>
      <c r="G7" s="76" t="s">
        <v>29</v>
      </c>
      <c r="H7" s="25">
        <f>ROUNDUP(H8/5,0)</f>
        <v>43</v>
      </c>
      <c r="I7" s="24"/>
      <c r="J7" s="24"/>
    </row>
    <row r="8" spans="1:11" ht="17" customHeight="1">
      <c r="A8" s="26" t="s">
        <v>31</v>
      </c>
      <c r="B8" s="26"/>
      <c r="C8" s="26"/>
      <c r="D8" s="26"/>
      <c r="E8" s="26"/>
      <c r="F8" s="26"/>
      <c r="G8" s="76" t="s">
        <v>28</v>
      </c>
      <c r="H8" s="25">
        <f>ROUNDUP(($C$34-$C$35)/(0.75*((1-$C$24)*$D$11)-$D$12),0)</f>
        <v>215</v>
      </c>
      <c r="I8" s="24"/>
      <c r="J8" s="24"/>
    </row>
    <row r="9" spans="1:11" ht="9" customHeight="1">
      <c r="A9" s="24"/>
      <c r="B9" s="24"/>
      <c r="C9" s="24"/>
      <c r="D9" s="24"/>
      <c r="E9" s="24"/>
      <c r="F9" s="24"/>
      <c r="G9" s="24"/>
      <c r="H9" s="25"/>
      <c r="I9" s="24"/>
      <c r="J9" s="24"/>
    </row>
    <row r="10" spans="1:11" ht="17" customHeight="1" thickBot="1">
      <c r="A10" s="43" t="s">
        <v>17</v>
      </c>
      <c r="B10" s="31"/>
      <c r="C10" s="31"/>
      <c r="D10" s="31"/>
      <c r="E10" s="31"/>
      <c r="F10" s="31"/>
      <c r="G10" s="31"/>
      <c r="H10" s="32"/>
      <c r="I10" s="31"/>
      <c r="J10" s="31"/>
    </row>
    <row r="11" spans="1:11" ht="17" customHeight="1" thickBot="1">
      <c r="A11" s="33" t="s">
        <v>25</v>
      </c>
      <c r="B11" s="33"/>
      <c r="C11" s="33"/>
      <c r="D11" s="61">
        <f>(166.27+18.89)*3</f>
        <v>555.48</v>
      </c>
      <c r="E11" s="31"/>
      <c r="F11" s="58" t="s">
        <v>20</v>
      </c>
      <c r="G11" s="47"/>
      <c r="H11" s="48"/>
      <c r="I11" s="47">
        <v>0</v>
      </c>
      <c r="J11" s="59">
        <v>15000</v>
      </c>
    </row>
    <row r="12" spans="1:11" ht="17" customHeight="1" thickBot="1">
      <c r="A12" s="33" t="s">
        <v>0</v>
      </c>
      <c r="B12" s="33"/>
      <c r="C12" s="33"/>
      <c r="D12" s="61">
        <v>214</v>
      </c>
      <c r="E12" s="31"/>
      <c r="F12" s="56" t="s">
        <v>21</v>
      </c>
      <c r="G12" s="47"/>
      <c r="H12" s="48"/>
      <c r="I12" s="47"/>
      <c r="J12" s="60"/>
    </row>
    <row r="13" spans="1:11" ht="9" customHeight="1">
      <c r="A13" s="31"/>
      <c r="B13" s="31"/>
      <c r="C13" s="31"/>
      <c r="D13" s="31"/>
      <c r="E13" s="31"/>
      <c r="F13" s="31"/>
      <c r="G13" s="31"/>
      <c r="H13" s="31"/>
      <c r="I13" s="31"/>
      <c r="J13" s="31"/>
    </row>
    <row r="14" spans="1:11" ht="17" customHeight="1">
      <c r="A14" s="27"/>
      <c r="B14" s="27"/>
      <c r="C14" s="27"/>
      <c r="D14" s="27"/>
      <c r="E14" s="27"/>
      <c r="F14" s="27"/>
      <c r="G14" s="27"/>
      <c r="H14" s="27"/>
      <c r="I14" s="27"/>
      <c r="J14" s="27"/>
    </row>
    <row r="15" spans="1:11" ht="16.5" thickBot="1">
      <c r="D15" s="77" t="s">
        <v>19</v>
      </c>
      <c r="E15" s="78"/>
      <c r="F15" s="78"/>
      <c r="G15" s="78"/>
      <c r="H15" s="78"/>
      <c r="I15" s="78"/>
      <c r="J15" s="79"/>
    </row>
    <row r="16" spans="1:11">
      <c r="D16" s="35" t="s">
        <v>1</v>
      </c>
      <c r="E16" s="35" t="s">
        <v>1</v>
      </c>
      <c r="F16" s="35" t="s">
        <v>1</v>
      </c>
      <c r="G16" s="35" t="s">
        <v>1</v>
      </c>
      <c r="H16" s="35" t="s">
        <v>1</v>
      </c>
      <c r="I16" s="1"/>
      <c r="J16" s="15" t="s">
        <v>5</v>
      </c>
      <c r="K16" s="9"/>
    </row>
    <row r="17" spans="1:11" ht="16.5" thickBot="1">
      <c r="D17" s="41">
        <v>1</v>
      </c>
      <c r="E17" s="41">
        <v>2</v>
      </c>
      <c r="F17" s="41">
        <v>3</v>
      </c>
      <c r="G17" s="41">
        <v>4</v>
      </c>
      <c r="H17" s="41">
        <v>5</v>
      </c>
      <c r="J17" s="42" t="s">
        <v>6</v>
      </c>
      <c r="K17" s="9"/>
    </row>
    <row r="18" spans="1:11">
      <c r="A18" t="s">
        <v>18</v>
      </c>
      <c r="D18" s="36"/>
      <c r="E18" s="36"/>
      <c r="F18" s="36"/>
      <c r="G18" s="36"/>
      <c r="H18" s="36"/>
      <c r="J18" s="16"/>
      <c r="K18" s="9"/>
    </row>
    <row r="19" spans="1:11" ht="17" customHeight="1">
      <c r="B19" t="s">
        <v>2</v>
      </c>
      <c r="D19" s="51">
        <f>H6</f>
        <v>0</v>
      </c>
      <c r="E19" s="52">
        <f>D19</f>
        <v>0</v>
      </c>
      <c r="F19" s="52">
        <f>E19</f>
        <v>0</v>
      </c>
      <c r="G19" s="52">
        <f>F19</f>
        <v>0</v>
      </c>
      <c r="H19" s="52">
        <f>G19</f>
        <v>0</v>
      </c>
      <c r="I19" s="53"/>
      <c r="J19" s="54">
        <f>SUM(D19:H19)</f>
        <v>0</v>
      </c>
      <c r="K19" s="9"/>
    </row>
    <row r="20" spans="1:11">
      <c r="D20" s="36"/>
      <c r="E20" s="36"/>
      <c r="F20" s="36"/>
      <c r="G20" s="36"/>
      <c r="H20" s="36"/>
      <c r="J20" s="16"/>
      <c r="K20" s="9"/>
    </row>
    <row r="21" spans="1:11">
      <c r="A21" s="8" t="s">
        <v>12</v>
      </c>
      <c r="D21" s="44"/>
      <c r="E21" s="44"/>
      <c r="F21" s="44"/>
      <c r="G21" s="44"/>
      <c r="H21" s="44"/>
      <c r="I21" s="30"/>
      <c r="J21" s="45"/>
      <c r="K21" s="9"/>
    </row>
    <row r="22" spans="1:11">
      <c r="A22" s="8"/>
      <c r="D22" s="44"/>
      <c r="E22" s="44"/>
      <c r="F22" s="44"/>
      <c r="G22" s="44"/>
      <c r="H22" s="44"/>
      <c r="I22" s="30"/>
      <c r="J22" s="45"/>
      <c r="K22" s="9"/>
    </row>
    <row r="23" spans="1:11">
      <c r="B23" t="s">
        <v>7</v>
      </c>
      <c r="C23" s="4"/>
      <c r="D23" s="38">
        <f>D19*$D$11</f>
        <v>0</v>
      </c>
      <c r="E23" s="38">
        <f>E19*$D$11</f>
        <v>0</v>
      </c>
      <c r="F23" s="38">
        <f>F19*$D$11</f>
        <v>0</v>
      </c>
      <c r="G23" s="38">
        <f>G19*$D$11</f>
        <v>0</v>
      </c>
      <c r="H23" s="38">
        <f>H19*$D$11</f>
        <v>0</v>
      </c>
      <c r="I23" s="6"/>
      <c r="J23" s="17">
        <f>SUM(D23:H23)</f>
        <v>0</v>
      </c>
      <c r="K23" s="10"/>
    </row>
    <row r="24" spans="1:11">
      <c r="B24" t="s">
        <v>4</v>
      </c>
      <c r="C24" s="4">
        <f>1-0.68125</f>
        <v>0.31874999999999998</v>
      </c>
      <c r="D24" s="38">
        <f>-D23*$C$24</f>
        <v>0</v>
      </c>
      <c r="E24" s="38">
        <f t="shared" ref="E24:H24" si="0">-E23*$C$24</f>
        <v>0</v>
      </c>
      <c r="F24" s="38">
        <f t="shared" si="0"/>
        <v>0</v>
      </c>
      <c r="G24" s="38">
        <f t="shared" si="0"/>
        <v>0</v>
      </c>
      <c r="H24" s="38">
        <f t="shared" si="0"/>
        <v>0</v>
      </c>
      <c r="I24" s="6"/>
      <c r="J24" s="17">
        <f>SUM(D24:H24)</f>
        <v>0</v>
      </c>
      <c r="K24" s="11"/>
    </row>
    <row r="25" spans="1:11">
      <c r="C25" s="4"/>
      <c r="D25" s="44"/>
      <c r="E25" s="44"/>
      <c r="F25" s="44"/>
      <c r="G25" s="44"/>
      <c r="H25" s="44"/>
      <c r="I25" s="30"/>
      <c r="J25" s="45"/>
      <c r="K25" s="11"/>
    </row>
    <row r="26" spans="1:11" ht="19" customHeight="1">
      <c r="A26" s="23" t="s">
        <v>26</v>
      </c>
      <c r="B26" s="12"/>
      <c r="C26" s="12"/>
      <c r="D26" s="39">
        <f>D23+D24</f>
        <v>0</v>
      </c>
      <c r="E26" s="39">
        <f t="shared" ref="E26:H26" si="1">E23+E24</f>
        <v>0</v>
      </c>
      <c r="F26" s="39">
        <f t="shared" si="1"/>
        <v>0</v>
      </c>
      <c r="G26" s="39">
        <f t="shared" si="1"/>
        <v>0</v>
      </c>
      <c r="H26" s="39">
        <f t="shared" si="1"/>
        <v>0</v>
      </c>
      <c r="I26" s="7"/>
      <c r="J26" s="19">
        <f>J23+J24</f>
        <v>0</v>
      </c>
      <c r="K26" s="11"/>
    </row>
    <row r="27" spans="1:11">
      <c r="D27" s="44"/>
      <c r="E27" s="44"/>
      <c r="F27" s="44"/>
      <c r="G27" s="44"/>
      <c r="H27" s="44"/>
      <c r="I27" s="30"/>
      <c r="J27" s="45"/>
      <c r="K27" s="9"/>
    </row>
    <row r="28" spans="1:11">
      <c r="A28" s="8" t="s">
        <v>13</v>
      </c>
      <c r="D28" s="44"/>
      <c r="E28" s="44"/>
      <c r="F28" s="44"/>
      <c r="G28" s="44"/>
      <c r="H28" s="44"/>
      <c r="I28" s="30"/>
      <c r="J28" s="45"/>
      <c r="K28" s="9"/>
    </row>
    <row r="29" spans="1:11">
      <c r="A29" s="8"/>
      <c r="D29" s="44"/>
      <c r="E29" s="44"/>
      <c r="F29" s="44"/>
      <c r="G29" s="44"/>
      <c r="H29" s="44"/>
      <c r="I29" s="30"/>
      <c r="J29" s="45"/>
      <c r="K29" s="9"/>
    </row>
    <row r="30" spans="1:11">
      <c r="B30" t="s">
        <v>3</v>
      </c>
      <c r="D30" s="38">
        <f>0.25*D26</f>
        <v>0</v>
      </c>
      <c r="E30" s="38">
        <f t="shared" ref="E30:H30" si="2">0.25*E26</f>
        <v>0</v>
      </c>
      <c r="F30" s="38">
        <f t="shared" si="2"/>
        <v>0</v>
      </c>
      <c r="G30" s="38">
        <f t="shared" si="2"/>
        <v>0</v>
      </c>
      <c r="H30" s="38">
        <f t="shared" si="2"/>
        <v>0</v>
      </c>
      <c r="I30" s="6"/>
      <c r="J30" s="17">
        <f>SUM(D30:H30)</f>
        <v>0</v>
      </c>
      <c r="K30" s="9"/>
    </row>
    <row r="31" spans="1:11">
      <c r="B31" t="s">
        <v>8</v>
      </c>
      <c r="D31" s="38">
        <f>$D$12*D19</f>
        <v>0</v>
      </c>
      <c r="E31" s="38">
        <f>$D$12*E19</f>
        <v>0</v>
      </c>
      <c r="F31" s="38">
        <f>$D$12*F19</f>
        <v>0</v>
      </c>
      <c r="G31" s="38">
        <f>$D$12*G19</f>
        <v>0</v>
      </c>
      <c r="H31" s="38">
        <f>$D$12*H19</f>
        <v>0</v>
      </c>
      <c r="I31" s="6"/>
      <c r="J31" s="17">
        <f>SUM(D31:H31)</f>
        <v>0</v>
      </c>
      <c r="K31" s="9"/>
    </row>
    <row r="32" spans="1:11">
      <c r="C32" s="27"/>
      <c r="D32" s="44"/>
      <c r="E32" s="44"/>
      <c r="F32" s="44"/>
      <c r="G32" s="44"/>
      <c r="H32" s="44"/>
      <c r="I32" s="30"/>
      <c r="J32" s="45"/>
      <c r="K32" s="9"/>
    </row>
    <row r="33" spans="1:11">
      <c r="B33" s="68" t="s">
        <v>9</v>
      </c>
      <c r="C33" s="28"/>
      <c r="D33" s="44"/>
      <c r="E33" s="44"/>
      <c r="F33" s="44"/>
      <c r="G33" s="44"/>
      <c r="H33" s="44"/>
      <c r="I33" s="30"/>
      <c r="J33" s="45"/>
      <c r="K33" s="9"/>
    </row>
    <row r="34" spans="1:11">
      <c r="B34" s="69" t="s">
        <v>10</v>
      </c>
      <c r="C34" s="29">
        <f>J11</f>
        <v>15000</v>
      </c>
      <c r="D34" s="38">
        <f>C34/5</f>
        <v>3000</v>
      </c>
      <c r="E34" s="38">
        <f>D34</f>
        <v>3000</v>
      </c>
      <c r="F34" s="38">
        <f>E34</f>
        <v>3000</v>
      </c>
      <c r="G34" s="38">
        <f>F34</f>
        <v>3000</v>
      </c>
      <c r="H34" s="38">
        <f>G34</f>
        <v>3000</v>
      </c>
      <c r="I34" s="6"/>
      <c r="J34" s="17">
        <f>SUM(D34:H34)</f>
        <v>15000</v>
      </c>
      <c r="K34" s="9"/>
    </row>
    <row r="35" spans="1:11">
      <c r="B35" s="70" t="s">
        <v>22</v>
      </c>
      <c r="C35" s="46">
        <f>J12</f>
        <v>0</v>
      </c>
      <c r="D35" s="38">
        <f>-$C$35/5</f>
        <v>0</v>
      </c>
      <c r="E35" s="38">
        <f t="shared" ref="E35:H35" si="3">-$C$35/5</f>
        <v>0</v>
      </c>
      <c r="F35" s="38">
        <f t="shared" si="3"/>
        <v>0</v>
      </c>
      <c r="G35" s="38">
        <f t="shared" si="3"/>
        <v>0</v>
      </c>
      <c r="H35" s="38">
        <f t="shared" si="3"/>
        <v>0</v>
      </c>
      <c r="I35" s="6"/>
      <c r="J35" s="17">
        <f>SUM(D35:H35)</f>
        <v>0</v>
      </c>
      <c r="K35" s="9"/>
    </row>
    <row r="36" spans="1:11">
      <c r="B36" s="69"/>
      <c r="C36" s="30"/>
      <c r="D36" s="44"/>
      <c r="E36" s="44"/>
      <c r="F36" s="44"/>
      <c r="G36" s="44"/>
      <c r="H36" s="44"/>
      <c r="I36" s="30"/>
      <c r="J36" s="45"/>
      <c r="K36" s="9"/>
    </row>
    <row r="37" spans="1:11" ht="19" customHeight="1">
      <c r="A37" s="23" t="s">
        <v>14</v>
      </c>
      <c r="B37" s="12"/>
      <c r="C37" s="12"/>
      <c r="D37" s="39">
        <f>SUM(D30:D36)</f>
        <v>3000</v>
      </c>
      <c r="E37" s="39">
        <f t="shared" ref="E37:H37" si="4">SUM(E30:E36)</f>
        <v>3000</v>
      </c>
      <c r="F37" s="39">
        <f t="shared" si="4"/>
        <v>3000</v>
      </c>
      <c r="G37" s="39">
        <f t="shared" si="4"/>
        <v>3000</v>
      </c>
      <c r="H37" s="39">
        <f t="shared" si="4"/>
        <v>3000</v>
      </c>
      <c r="I37" s="7"/>
      <c r="J37" s="19">
        <f>SUM(J30:J36)</f>
        <v>15000</v>
      </c>
      <c r="K37" s="3"/>
    </row>
    <row r="38" spans="1:11">
      <c r="D38" s="37"/>
      <c r="E38" s="37"/>
      <c r="F38" s="37"/>
      <c r="G38" s="37"/>
      <c r="H38" s="37"/>
      <c r="I38" s="2"/>
      <c r="J38" s="18"/>
      <c r="K38" s="9"/>
    </row>
    <row r="39" spans="1:11" ht="16.5" thickBot="1">
      <c r="D39" s="37"/>
      <c r="E39" s="37"/>
      <c r="F39" s="37"/>
      <c r="G39" s="37"/>
      <c r="H39" s="37"/>
      <c r="I39" s="2"/>
      <c r="J39" s="18"/>
      <c r="K39" s="9"/>
    </row>
    <row r="40" spans="1:11" ht="20" customHeight="1" thickBot="1">
      <c r="A40" s="13" t="s">
        <v>15</v>
      </c>
      <c r="B40" s="13"/>
      <c r="C40" s="13"/>
      <c r="D40" s="40">
        <f>D26-D37</f>
        <v>-3000</v>
      </c>
      <c r="E40" s="40">
        <f>E26-E37</f>
        <v>-3000</v>
      </c>
      <c r="F40" s="40">
        <f>F26-F37</f>
        <v>-3000</v>
      </c>
      <c r="G40" s="40">
        <f>G26-G37</f>
        <v>-3000</v>
      </c>
      <c r="H40" s="40">
        <f>H26-H37</f>
        <v>-3000</v>
      </c>
      <c r="I40" s="14"/>
      <c r="J40" s="20">
        <f>SUM(D40:H40)</f>
        <v>-15000</v>
      </c>
      <c r="K40" s="11"/>
    </row>
    <row r="41" spans="1:11" ht="10" customHeight="1">
      <c r="D41" s="5"/>
      <c r="E41" s="2"/>
      <c r="F41" s="2"/>
      <c r="G41" s="2"/>
      <c r="H41" s="2"/>
      <c r="I41" s="2"/>
    </row>
    <row r="42" spans="1:11" ht="19" customHeight="1">
      <c r="D42" s="5"/>
      <c r="E42" s="2"/>
      <c r="F42" s="2"/>
      <c r="G42" s="2"/>
      <c r="H42" s="21"/>
      <c r="I42" s="2"/>
      <c r="J42" s="34">
        <f>J40/J37</f>
        <v>-1</v>
      </c>
      <c r="K42" s="22" t="s">
        <v>11</v>
      </c>
    </row>
    <row r="43" spans="1:11">
      <c r="A43" s="63"/>
      <c r="B43" s="63"/>
      <c r="C43" s="63"/>
      <c r="D43" s="64"/>
      <c r="E43" s="65"/>
      <c r="F43" s="65"/>
      <c r="G43" s="65"/>
      <c r="H43" s="66"/>
      <c r="I43" s="65"/>
      <c r="J43" s="67"/>
      <c r="K43" s="63"/>
    </row>
    <row r="44" spans="1:11">
      <c r="A44" s="63"/>
      <c r="B44" s="63"/>
      <c r="C44" s="63"/>
      <c r="D44" s="64"/>
      <c r="E44" s="64"/>
      <c r="F44" s="64"/>
      <c r="G44" s="64"/>
      <c r="H44" s="66"/>
      <c r="I44" s="65"/>
      <c r="J44" s="67"/>
      <c r="K44" s="63"/>
    </row>
    <row r="45" spans="1:11" ht="17" customHeight="1">
      <c r="A45" s="71"/>
      <c r="B45" s="63"/>
      <c r="C45" s="63"/>
      <c r="D45" s="72"/>
      <c r="E45" s="72"/>
      <c r="F45" s="64"/>
      <c r="G45" s="64"/>
      <c r="H45" s="65"/>
      <c r="I45" s="65"/>
      <c r="J45" s="65"/>
      <c r="K45" s="68"/>
    </row>
    <row r="46" spans="1:11" ht="17" customHeight="1">
      <c r="A46" s="63"/>
      <c r="B46" s="71"/>
      <c r="C46" s="63"/>
      <c r="D46" s="63"/>
      <c r="E46" s="63"/>
      <c r="F46" s="64"/>
      <c r="G46" s="64"/>
      <c r="H46" s="65"/>
      <c r="I46" s="65"/>
      <c r="J46" s="73"/>
      <c r="K46" s="68"/>
    </row>
    <row r="47" spans="1:11" ht="17" customHeight="1">
      <c r="A47" s="63"/>
      <c r="B47" s="71"/>
      <c r="C47" s="63"/>
      <c r="D47" s="74"/>
      <c r="E47" s="74"/>
      <c r="F47" s="64"/>
      <c r="G47" s="64"/>
      <c r="H47" s="65"/>
      <c r="I47" s="65"/>
      <c r="J47" s="65"/>
      <c r="K47" s="68"/>
    </row>
    <row r="48" spans="1:11">
      <c r="A48" s="63"/>
      <c r="B48" s="75"/>
      <c r="C48" s="63"/>
      <c r="D48" s="63"/>
      <c r="E48" s="64"/>
      <c r="F48" s="64"/>
      <c r="G48" s="64"/>
      <c r="H48" s="65"/>
      <c r="I48" s="65"/>
      <c r="J48" s="65"/>
      <c r="K48" s="68"/>
    </row>
    <row r="49" spans="1:11">
      <c r="A49" s="63"/>
      <c r="B49" s="63"/>
      <c r="C49" s="63"/>
      <c r="D49" s="63"/>
      <c r="E49" s="64"/>
      <c r="F49" s="64"/>
      <c r="G49" s="64"/>
      <c r="H49" s="65"/>
      <c r="I49" s="65"/>
      <c r="J49" s="65"/>
      <c r="K49" s="68"/>
    </row>
    <row r="50" spans="1:11">
      <c r="A50" s="68"/>
      <c r="B50" s="68"/>
      <c r="C50" s="68"/>
      <c r="D50" s="65"/>
      <c r="E50" s="65"/>
      <c r="F50" s="65"/>
      <c r="G50" s="65"/>
      <c r="H50" s="65"/>
      <c r="I50" s="65"/>
      <c r="J50" s="65"/>
      <c r="K50" s="68"/>
    </row>
    <row r="51" spans="1:11">
      <c r="A51" s="68"/>
      <c r="B51" s="68"/>
      <c r="C51" s="68"/>
      <c r="D51" s="68"/>
      <c r="E51" s="68"/>
      <c r="F51" s="68"/>
      <c r="G51" s="68"/>
      <c r="H51" s="65"/>
      <c r="I51" s="65"/>
      <c r="J51" s="65"/>
      <c r="K51" s="68"/>
    </row>
    <row r="52" spans="1:11">
      <c r="H52" s="2"/>
      <c r="I52" s="2"/>
      <c r="J52" s="2"/>
    </row>
    <row r="53" spans="1:11">
      <c r="H53" s="2"/>
      <c r="I53" s="2"/>
      <c r="J53" s="2"/>
    </row>
    <row r="54" spans="1:11">
      <c r="H54" s="2"/>
      <c r="I54" s="2"/>
      <c r="J54" s="2"/>
    </row>
    <row r="55" spans="1:11">
      <c r="H55" s="2"/>
      <c r="I55" s="2"/>
      <c r="J55" s="2"/>
    </row>
    <row r="56" spans="1:11">
      <c r="D56" s="2"/>
      <c r="E56" s="2"/>
      <c r="F56" s="2"/>
      <c r="G56" s="2"/>
      <c r="H56" s="2"/>
      <c r="I56" s="2"/>
      <c r="J56" s="2"/>
    </row>
    <row r="57" spans="1:11">
      <c r="D57" s="2"/>
      <c r="E57" s="2"/>
      <c r="F57" s="2"/>
      <c r="G57" s="2"/>
      <c r="H57" s="2"/>
      <c r="I57" s="2"/>
      <c r="J57" s="2"/>
    </row>
  </sheetData>
  <sheetProtection password="CC3D" sheet="1" objects="1" scenarios="1"/>
  <mergeCells count="3">
    <mergeCell ref="D15:J15"/>
    <mergeCell ref="C2:H2"/>
    <mergeCell ref="C3:H3"/>
  </mergeCells>
  <phoneticPr fontId="8" type="noConversion"/>
  <printOptions horizontalCentered="1"/>
  <pageMargins left="0.71" right="0.47" top="0.90999999999999992" bottom="0.82000000000000017" header="0.4" footer="0.42"/>
  <pageSetup scale="83" orientation="portrait" horizontalDpi="4294967292" verticalDpi="4294967292"/>
  <headerFooter>
    <oddHeader>&amp;C&amp;"Calibri,Bold"&amp;K000000Faculty of Education_x000D_Distance Education Budget Proposal</oddHeader>
    <oddFooter>&amp;R&amp;"Calibri,Regular"&amp;K000000&amp;F &amp;D</oddFoot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 Budget Template</vt:lpstr>
    </vt:vector>
  </TitlesOfParts>
  <Company>UBC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Chung</dc:creator>
  <cp:lastModifiedBy>Natasha Boskic</cp:lastModifiedBy>
  <cp:lastPrinted>2016-02-23T19:24:05Z</cp:lastPrinted>
  <dcterms:created xsi:type="dcterms:W3CDTF">2016-01-19T00:23:10Z</dcterms:created>
  <dcterms:modified xsi:type="dcterms:W3CDTF">2016-02-24T21:22:23Z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